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Результат деятельности" sheetId="1" r:id="rId1"/>
  </sheets>
  <definedNames>
    <definedName name="_xlnm._FilterDatabase" localSheetId="0" hidden="1">'Результат деятельности'!$A$13:$F$13</definedName>
    <definedName name="_xlnm.Print_Titles" localSheetId="0">'Результат деятельности'!$12:$13</definedName>
    <definedName name="_xlnm.Print_Area" localSheetId="0">'Результат деятельности'!$A$1:$F$43</definedName>
  </definedNames>
  <calcPr calcId="152511"/>
</workbook>
</file>

<file path=xl/calcChain.xml><?xml version="1.0" encoding="utf-8"?>
<calcChain xmlns="http://schemas.openxmlformats.org/spreadsheetml/2006/main">
  <c r="F36" i="1" l="1"/>
  <c r="E35" i="1"/>
  <c r="F34" i="1"/>
  <c r="E33" i="1"/>
  <c r="D33" i="1"/>
  <c r="E32" i="1"/>
  <c r="D32" i="1"/>
  <c r="F31" i="1"/>
  <c r="E31" i="1"/>
  <c r="E30" i="1"/>
  <c r="F30" i="1" s="1"/>
  <c r="D30" i="1"/>
  <c r="E29" i="1"/>
  <c r="F29" i="1" s="1"/>
  <c r="D29" i="1"/>
  <c r="E28" i="1"/>
  <c r="F28" i="1" s="1"/>
  <c r="D28" i="1"/>
  <c r="E27" i="1"/>
  <c r="F27" i="1" s="1"/>
  <c r="D27" i="1"/>
  <c r="E26" i="1"/>
  <c r="F26" i="1" s="1"/>
  <c r="D26" i="1"/>
  <c r="F25" i="1"/>
  <c r="F24" i="1"/>
  <c r="F23" i="1"/>
  <c r="F22" i="1"/>
  <c r="F21" i="1"/>
  <c r="F20" i="1"/>
  <c r="F19" i="1"/>
  <c r="F18" i="1"/>
  <c r="E17" i="1"/>
  <c r="F17" i="1" s="1"/>
  <c r="D17" i="1"/>
  <c r="E16" i="1"/>
  <c r="F16" i="1" s="1"/>
  <c r="D16" i="1"/>
  <c r="E15" i="1"/>
  <c r="F15" i="1" s="1"/>
  <c r="D15" i="1"/>
  <c r="E14" i="1"/>
  <c r="F14" i="1" s="1"/>
  <c r="D14" i="1"/>
  <c r="F32" i="1" l="1"/>
  <c r="F33" i="1"/>
</calcChain>
</file>

<file path=xl/sharedStrings.xml><?xml version="1.0" encoding="utf-8"?>
<sst xmlns="http://schemas.openxmlformats.org/spreadsheetml/2006/main" count="42" uniqueCount="42">
  <si>
    <t>Наименование целевого показателя</t>
  </si>
  <si>
    <t>Целевое значение показателя</t>
  </si>
  <si>
    <t>Факт</t>
  </si>
  <si>
    <t>% выполнения</t>
  </si>
  <si>
    <t>Охват вакцинацией в рамках Национального календаря профилактических прививок</t>
  </si>
  <si>
    <t>Охват прикрепленного населения профилактическими рентгенофлюорографическими методами обследования (взрослые и подростки в возрасте 15-17 лет)</t>
  </si>
  <si>
    <t>Охват детей туберкулинодиагностикой (0-14 лет)</t>
  </si>
  <si>
    <t>Министерства здравоохранения</t>
  </si>
  <si>
    <t>Мурманской области</t>
  </si>
  <si>
    <t>ГОБУЗ "Кольская центральная районная больница"</t>
  </si>
  <si>
    <t>№ п/п</t>
  </si>
  <si>
    <t>№ целевого показателя по приказу</t>
  </si>
  <si>
    <t>Выполнение запланированных объемов амбулаторной медицинской помощи, за исключением стоматологической медицинской помощи, в рамках Территориальной программы государственных гарантий</t>
  </si>
  <si>
    <t xml:space="preserve">Утверждена приказом </t>
  </si>
  <si>
    <t xml:space="preserve">                                                            подпись</t>
  </si>
  <si>
    <t>Главный врач ГОБУЗ "Кольская ЦРБ"  ______________________</t>
  </si>
  <si>
    <t>Гришко Борис Васильевич</t>
  </si>
  <si>
    <t>от 31.03.2020 № 175</t>
  </si>
  <si>
    <t>Охват граждан профилактическими осмотрами, включая диспансеризацию</t>
  </si>
  <si>
    <t>Охват детей профилактическими осмотрами, включая диспансеризацию</t>
  </si>
  <si>
    <t>Доля впервые в жизни установленных неинфекционных заболеваний, выявленных при проведении диспансеризации и профилактическом медицинском осмотре</t>
  </si>
  <si>
    <t>Доля взятых под диспансерное наблюдение детей в возрасте 0-17 лет впервые в жизни с установленными диагнозами болезней глаза и его придаточного аппарата</t>
  </si>
  <si>
    <t>Доля взятых под диспансерное наблюдение детей в возрасте 0-17 лет впервые в жизни с установленными диагнозами болезней органов пищеварения</t>
  </si>
  <si>
    <t>Доля взятых под диспансерное наблюдение детей в возрасте 0-17 лет впервые в жизни с установленными диагнозами болезней органов кровообращения</t>
  </si>
  <si>
    <t>Доля взятых под диспансерное наблюдение детей в возрасте 0-17 лет впервые в жизни с установленными диагнозами болезней эндокринной системы, растройств питания и нарушения обмена веществ</t>
  </si>
  <si>
    <t>Доля лиц старше трудоспособного врзраста у которых выявлены заболевания и патологические состояния, находящихся под диспансерным наблюдением</t>
  </si>
  <si>
    <t>Доля возвращенных на доработку заявок на закупку товаров, работ, услуга от числа заявок, направленных в течение месяца</t>
  </si>
  <si>
    <t>Выполнение запланированных объемов стоматологической медицинской помощи, в рамках Территориальной программы государственных гарантий</t>
  </si>
  <si>
    <t>Выполнение запланированных объемов стационарной  медицинской помощи, за исключением специализированной высокотехнологичной медицинской помощи и паллиативной медицинской помощи, в рамках Территориальной программы государственных гарантий</t>
  </si>
  <si>
    <t>Выполнение запланированных объемов  паллиативной медицинской помощи в стационарных условиях, в рамках Территориальной программы государственных гарантий</t>
  </si>
  <si>
    <t>Выполнение запланированных объемов стационарзамещающей  медицинской помощи, за исключением специализированной высокотехнологичной медицинской помощи и паллиативной медицинской помощи, в рамках Территориальной программы государственных гарантий</t>
  </si>
  <si>
    <t>Доля больных с выявленными злокачественными новообразованиями I-II стадии</t>
  </si>
  <si>
    <t>Число медицинских организаций (подразделений медицинских организаций), участвующих в создании и тиражировании "Новой модели медицинской организации, оказывающей первичную медико-санитарную помощь"</t>
  </si>
  <si>
    <t>Доля взятых под диспансерное наблюдение детей в возрасте 0-17 лет впервые в жизни с установленными диагнозами болезней костно-мышечной системы и соединительной ткани</t>
  </si>
  <si>
    <t>Больничная летальность от инфаркта миокарда</t>
  </si>
  <si>
    <t>Своевременное представление сведений в федеральные подсистемы: Федеральный регистр медицинских работников и Федеральный регистр медицинских организаций</t>
  </si>
  <si>
    <t>Одногодичная летальность больных со злокачественными новообразованиями (умерли в течение первого года с момента установленного диагноза из числа больных, впервые взятых на учет в предыдущем году)</t>
  </si>
  <si>
    <t>Охват граждан старше трудоспособного возраста профилактическими осмотрами, включая диспансеризацию</t>
  </si>
  <si>
    <t>отсутствие</t>
  </si>
  <si>
    <t>Дата представления: 15.07.2021</t>
  </si>
  <si>
    <t>за  2 квартал 2021 года</t>
  </si>
  <si>
    <t xml:space="preserve">Отчет о результатах деятельности государственного областного учреждения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</si>
</sst>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view="pageBreakPreview" topLeftCell="A22" zoomScale="60" zoomScaleNormal="100" workbookViewId="0">
      <selection activeCell="B10" sqref="B10:F10"/>
    </sheetView>
  </sheetViews>
  <sheetFormatPr defaultRowHeight="14.25" x14ac:dyDescent="0.2"/>
  <cols>
    <col min="1" max="1" width="6.140625" style="9" customWidth="1"/>
    <col min="2" max="2" width="12.140625" style="21" customWidth="1"/>
    <col min="3" max="3" width="37.85546875" style="13" customWidth="1"/>
    <col min="4" max="4" width="25" style="9" customWidth="1"/>
    <col min="5" max="5" width="22.42578125" style="9" customWidth="1"/>
    <col min="6" max="6" width="34" style="9" customWidth="1"/>
    <col min="7" max="16384" width="9.140625" style="9"/>
  </cols>
  <sheetData>
    <row r="1" spans="1:6" s="5" customFormat="1" ht="15.75" customHeight="1" x14ac:dyDescent="0.25">
      <c r="B1" s="1"/>
      <c r="C1" s="2"/>
      <c r="D1" s="3"/>
      <c r="E1" s="2"/>
      <c r="F1" s="4" t="s">
        <v>13</v>
      </c>
    </row>
    <row r="2" spans="1:6" s="5" customFormat="1" ht="17.25" customHeight="1" x14ac:dyDescent="0.25">
      <c r="B2" s="1"/>
      <c r="C2" s="2"/>
      <c r="D2" s="3"/>
      <c r="E2" s="2"/>
      <c r="F2" s="24" t="s">
        <v>7</v>
      </c>
    </row>
    <row r="3" spans="1:6" s="5" customFormat="1" ht="15" customHeight="1" x14ac:dyDescent="0.25">
      <c r="B3" s="1"/>
      <c r="C3" s="2"/>
      <c r="D3" s="3"/>
      <c r="E3" s="2"/>
      <c r="F3" s="24" t="s">
        <v>8</v>
      </c>
    </row>
    <row r="4" spans="1:6" s="5" customFormat="1" ht="15.75" customHeight="1" x14ac:dyDescent="0.25">
      <c r="B4" s="1"/>
      <c r="C4" s="2"/>
      <c r="D4" s="3"/>
      <c r="E4" s="2"/>
      <c r="F4" s="24" t="s">
        <v>17</v>
      </c>
    </row>
    <row r="5" spans="1:6" s="5" customFormat="1" ht="15.75" customHeight="1" x14ac:dyDescent="0.25">
      <c r="B5" s="1"/>
      <c r="C5" s="2"/>
      <c r="D5" s="3"/>
      <c r="E5" s="2"/>
      <c r="F5" s="4"/>
    </row>
    <row r="6" spans="1:6" s="5" customFormat="1" ht="15.75" x14ac:dyDescent="0.25">
      <c r="B6" s="42"/>
      <c r="C6" s="42"/>
      <c r="D6" s="42"/>
      <c r="E6" s="42"/>
      <c r="F6" s="42"/>
    </row>
    <row r="7" spans="1:6" s="22" customFormat="1" ht="18" customHeight="1" x14ac:dyDescent="0.25">
      <c r="B7" s="51" t="s">
        <v>9</v>
      </c>
      <c r="C7" s="51"/>
      <c r="D7" s="51"/>
      <c r="E7" s="51"/>
      <c r="F7" s="51"/>
    </row>
    <row r="8" spans="1:6" s="22" customFormat="1" ht="11.25" customHeight="1" x14ac:dyDescent="0.25">
      <c r="B8" s="23"/>
      <c r="C8" s="23"/>
      <c r="D8" s="23"/>
      <c r="E8" s="23"/>
      <c r="F8" s="23"/>
    </row>
    <row r="9" spans="1:6" s="22" customFormat="1" ht="18" x14ac:dyDescent="0.25">
      <c r="B9" s="48" t="s">
        <v>41</v>
      </c>
      <c r="C9" s="49"/>
      <c r="D9" s="49"/>
      <c r="E9" s="49"/>
      <c r="F9" s="49"/>
    </row>
    <row r="10" spans="1:6" s="22" customFormat="1" ht="18" x14ac:dyDescent="0.25">
      <c r="B10" s="50" t="s">
        <v>40</v>
      </c>
      <c r="C10" s="50"/>
      <c r="D10" s="50"/>
      <c r="E10" s="50"/>
      <c r="F10" s="50"/>
    </row>
    <row r="11" spans="1:6" x14ac:dyDescent="0.2">
      <c r="B11" s="6"/>
      <c r="C11" s="7"/>
      <c r="D11" s="8"/>
      <c r="E11" s="8"/>
      <c r="F11" s="8"/>
    </row>
    <row r="12" spans="1:6" ht="23.25" customHeight="1" x14ac:dyDescent="0.2">
      <c r="A12" s="41" t="s">
        <v>10</v>
      </c>
      <c r="B12" s="43" t="s">
        <v>11</v>
      </c>
      <c r="C12" s="44" t="s">
        <v>0</v>
      </c>
      <c r="D12" s="43" t="s">
        <v>1</v>
      </c>
      <c r="E12" s="46" t="s">
        <v>2</v>
      </c>
      <c r="F12" s="43" t="s">
        <v>3</v>
      </c>
    </row>
    <row r="13" spans="1:6" ht="41.25" customHeight="1" x14ac:dyDescent="0.2">
      <c r="A13" s="41"/>
      <c r="B13" s="41"/>
      <c r="C13" s="45"/>
      <c r="D13" s="41"/>
      <c r="E13" s="47"/>
      <c r="F13" s="41"/>
    </row>
    <row r="14" spans="1:6" s="29" customFormat="1" ht="42.75" x14ac:dyDescent="0.2">
      <c r="A14" s="30">
        <v>1</v>
      </c>
      <c r="B14" s="30">
        <v>1</v>
      </c>
      <c r="C14" s="31" t="s">
        <v>18</v>
      </c>
      <c r="D14" s="32">
        <f>19215/4</f>
        <v>4803.75</v>
      </c>
      <c r="E14" s="32">
        <f>3042-1018</f>
        <v>2024</v>
      </c>
      <c r="F14" s="11">
        <f>E14/D14*100</f>
        <v>42.133749674733281</v>
      </c>
    </row>
    <row r="15" spans="1:6" s="29" customFormat="1" ht="42.75" x14ac:dyDescent="0.2">
      <c r="A15" s="30">
        <v>2</v>
      </c>
      <c r="B15" s="30">
        <v>2</v>
      </c>
      <c r="C15" s="31" t="s">
        <v>19</v>
      </c>
      <c r="D15" s="12">
        <f>8725/4</f>
        <v>2181.25</v>
      </c>
      <c r="E15" s="12">
        <f>2921-1005</f>
        <v>1916</v>
      </c>
      <c r="F15" s="11">
        <f t="shared" ref="F15:F21" si="0">E15/D15*100</f>
        <v>87.839541547277932</v>
      </c>
    </row>
    <row r="16" spans="1:6" s="29" customFormat="1" ht="57" x14ac:dyDescent="0.2">
      <c r="A16" s="30">
        <v>3</v>
      </c>
      <c r="B16" s="30">
        <v>3</v>
      </c>
      <c r="C16" s="31" t="s">
        <v>37</v>
      </c>
      <c r="D16" s="10">
        <f>27.9</f>
        <v>27.9</v>
      </c>
      <c r="E16" s="26">
        <f>(442+1060)/(11910)*100</f>
        <v>12.611251049538202</v>
      </c>
      <c r="F16" s="11">
        <f>E16/D16*100</f>
        <v>45.201616665011478</v>
      </c>
    </row>
    <row r="17" spans="1:6" s="29" customFormat="1" ht="85.5" customHeight="1" x14ac:dyDescent="0.2">
      <c r="A17" s="30">
        <v>4</v>
      </c>
      <c r="B17" s="30">
        <v>4</v>
      </c>
      <c r="C17" s="31" t="s">
        <v>20</v>
      </c>
      <c r="D17" s="10">
        <f>11.2</f>
        <v>11.2</v>
      </c>
      <c r="E17" s="26">
        <f>(442-150)*100/(5963-2023)</f>
        <v>7.4111675126903549</v>
      </c>
      <c r="F17" s="11">
        <f t="shared" si="0"/>
        <v>66.171138506163885</v>
      </c>
    </row>
    <row r="18" spans="1:6" s="29" customFormat="1" ht="100.5" customHeight="1" x14ac:dyDescent="0.2">
      <c r="A18" s="30">
        <v>5</v>
      </c>
      <c r="B18" s="30">
        <v>5</v>
      </c>
      <c r="C18" s="31" t="s">
        <v>32</v>
      </c>
      <c r="D18" s="10">
        <v>4</v>
      </c>
      <c r="E18" s="10">
        <v>4</v>
      </c>
      <c r="F18" s="11">
        <f t="shared" si="0"/>
        <v>100</v>
      </c>
    </row>
    <row r="19" spans="1:6" s="29" customFormat="1" ht="85.5" x14ac:dyDescent="0.2">
      <c r="A19" s="30">
        <v>6</v>
      </c>
      <c r="B19" s="30">
        <v>7</v>
      </c>
      <c r="C19" s="31" t="s">
        <v>33</v>
      </c>
      <c r="D19" s="10">
        <v>40</v>
      </c>
      <c r="E19" s="33">
        <v>69.7</v>
      </c>
      <c r="F19" s="11">
        <f>E19/D19*100</f>
        <v>174.25000000000003</v>
      </c>
    </row>
    <row r="20" spans="1:6" s="29" customFormat="1" ht="99" customHeight="1" x14ac:dyDescent="0.2">
      <c r="A20" s="30">
        <v>7</v>
      </c>
      <c r="B20" s="30">
        <v>8</v>
      </c>
      <c r="C20" s="31" t="s">
        <v>21</v>
      </c>
      <c r="D20" s="10">
        <v>40</v>
      </c>
      <c r="E20" s="33">
        <v>59.5</v>
      </c>
      <c r="F20" s="11">
        <f t="shared" si="0"/>
        <v>148.75</v>
      </c>
    </row>
    <row r="21" spans="1:6" s="37" customFormat="1" ht="71.25" x14ac:dyDescent="0.2">
      <c r="A21" s="30">
        <v>8</v>
      </c>
      <c r="B21" s="34">
        <v>9</v>
      </c>
      <c r="C21" s="31" t="s">
        <v>22</v>
      </c>
      <c r="D21" s="35">
        <v>50</v>
      </c>
      <c r="E21" s="33">
        <v>60.1</v>
      </c>
      <c r="F21" s="36">
        <f t="shared" si="0"/>
        <v>120.19999999999999</v>
      </c>
    </row>
    <row r="22" spans="1:6" s="29" customFormat="1" ht="71.25" x14ac:dyDescent="0.2">
      <c r="A22" s="30">
        <v>9</v>
      </c>
      <c r="B22" s="30">
        <v>10</v>
      </c>
      <c r="C22" s="31" t="s">
        <v>23</v>
      </c>
      <c r="D22" s="35">
        <v>40</v>
      </c>
      <c r="E22" s="33">
        <v>78.599999999999994</v>
      </c>
      <c r="F22" s="11">
        <f>E22/D22*100</f>
        <v>196.5</v>
      </c>
    </row>
    <row r="23" spans="1:6" s="29" customFormat="1" ht="99.75" x14ac:dyDescent="0.2">
      <c r="A23" s="30">
        <v>10</v>
      </c>
      <c r="B23" s="30">
        <v>11</v>
      </c>
      <c r="C23" s="31" t="s">
        <v>24</v>
      </c>
      <c r="D23" s="35">
        <v>65</v>
      </c>
      <c r="E23" s="33">
        <v>73.400000000000006</v>
      </c>
      <c r="F23" s="11">
        <f>E23/D23*100</f>
        <v>112.92307692307692</v>
      </c>
    </row>
    <row r="24" spans="1:6" s="29" customFormat="1" ht="71.25" x14ac:dyDescent="0.2">
      <c r="A24" s="30">
        <v>11</v>
      </c>
      <c r="B24" s="30">
        <v>12</v>
      </c>
      <c r="C24" s="31" t="s">
        <v>25</v>
      </c>
      <c r="D24" s="10">
        <v>55.9</v>
      </c>
      <c r="E24" s="11">
        <v>63.71</v>
      </c>
      <c r="F24" s="11">
        <f>E24/D24*100</f>
        <v>113.97137745974956</v>
      </c>
    </row>
    <row r="25" spans="1:6" s="29" customFormat="1" ht="65.25" customHeight="1" x14ac:dyDescent="0.2">
      <c r="A25" s="30">
        <v>12</v>
      </c>
      <c r="B25" s="30">
        <v>13</v>
      </c>
      <c r="C25" s="31" t="s">
        <v>26</v>
      </c>
      <c r="D25" s="38">
        <v>30</v>
      </c>
      <c r="E25" s="36">
        <v>74</v>
      </c>
      <c r="F25" s="11">
        <f>E25/D25*100</f>
        <v>246.66666666666669</v>
      </c>
    </row>
    <row r="26" spans="1:6" s="29" customFormat="1" ht="99.75" x14ac:dyDescent="0.2">
      <c r="A26" s="30">
        <v>13</v>
      </c>
      <c r="B26" s="30">
        <v>21</v>
      </c>
      <c r="C26" s="31" t="s">
        <v>12</v>
      </c>
      <c r="D26" s="28">
        <f>92874</f>
        <v>92874</v>
      </c>
      <c r="E26" s="28">
        <f>89532</f>
        <v>89532</v>
      </c>
      <c r="F26" s="36">
        <f t="shared" ref="F26:F34" si="1">E26/D26*100</f>
        <v>96.401576329220234</v>
      </c>
    </row>
    <row r="27" spans="1:6" s="37" customFormat="1" ht="71.25" x14ac:dyDescent="0.2">
      <c r="A27" s="30">
        <v>14</v>
      </c>
      <c r="B27" s="34">
        <v>23</v>
      </c>
      <c r="C27" s="31" t="s">
        <v>27</v>
      </c>
      <c r="D27" s="28">
        <f>29510</f>
        <v>29510</v>
      </c>
      <c r="E27" s="35">
        <f>32460</f>
        <v>32460</v>
      </c>
      <c r="F27" s="36">
        <f t="shared" si="1"/>
        <v>109.99661131819722</v>
      </c>
    </row>
    <row r="28" spans="1:6" s="37" customFormat="1" ht="128.25" x14ac:dyDescent="0.2">
      <c r="A28" s="30">
        <v>15</v>
      </c>
      <c r="B28" s="34">
        <v>25</v>
      </c>
      <c r="C28" s="31" t="s">
        <v>28</v>
      </c>
      <c r="D28" s="28">
        <f>1211</f>
        <v>1211</v>
      </c>
      <c r="E28" s="28">
        <f>973</f>
        <v>973</v>
      </c>
      <c r="F28" s="36">
        <f t="shared" si="1"/>
        <v>80.346820809248555</v>
      </c>
    </row>
    <row r="29" spans="1:6" s="27" customFormat="1" ht="85.5" x14ac:dyDescent="0.2">
      <c r="A29" s="30">
        <v>16</v>
      </c>
      <c r="B29" s="40">
        <v>26</v>
      </c>
      <c r="C29" s="31" t="s">
        <v>29</v>
      </c>
      <c r="D29" s="28">
        <f>4645</f>
        <v>4645</v>
      </c>
      <c r="E29" s="28">
        <f>3213</f>
        <v>3213</v>
      </c>
      <c r="F29" s="11">
        <f t="shared" si="1"/>
        <v>69.171151776103329</v>
      </c>
    </row>
    <row r="30" spans="1:6" s="37" customFormat="1" ht="128.25" x14ac:dyDescent="0.2">
      <c r="A30" s="30">
        <v>17</v>
      </c>
      <c r="B30" s="34">
        <v>27</v>
      </c>
      <c r="C30" s="31" t="s">
        <v>30</v>
      </c>
      <c r="D30" s="28">
        <f>607</f>
        <v>607</v>
      </c>
      <c r="E30" s="28">
        <f>340</f>
        <v>340</v>
      </c>
      <c r="F30" s="11">
        <f t="shared" si="1"/>
        <v>56.013179571663919</v>
      </c>
    </row>
    <row r="31" spans="1:6" s="27" customFormat="1" ht="42.75" x14ac:dyDescent="0.2">
      <c r="A31" s="30">
        <v>18</v>
      </c>
      <c r="B31" s="40">
        <v>31</v>
      </c>
      <c r="C31" s="39" t="s">
        <v>31</v>
      </c>
      <c r="D31" s="26">
        <v>61</v>
      </c>
      <c r="E31" s="26">
        <f>20*100/42</f>
        <v>47.61904761904762</v>
      </c>
      <c r="F31" s="11">
        <f>E31/D31*100</f>
        <v>78.064012490241993</v>
      </c>
    </row>
    <row r="32" spans="1:6" s="37" customFormat="1" ht="42.75" x14ac:dyDescent="0.2">
      <c r="A32" s="30">
        <v>19</v>
      </c>
      <c r="B32" s="34">
        <v>35</v>
      </c>
      <c r="C32" s="39" t="s">
        <v>4</v>
      </c>
      <c r="D32" s="12">
        <f>6815</f>
        <v>6815</v>
      </c>
      <c r="E32" s="12">
        <f>3282</f>
        <v>3282</v>
      </c>
      <c r="F32" s="11">
        <f t="shared" si="1"/>
        <v>48.158473954512104</v>
      </c>
    </row>
    <row r="33" spans="1:6" s="37" customFormat="1" ht="71.25" x14ac:dyDescent="0.2">
      <c r="A33" s="30">
        <v>20</v>
      </c>
      <c r="B33" s="34">
        <v>36</v>
      </c>
      <c r="C33" s="39" t="s">
        <v>5</v>
      </c>
      <c r="D33" s="12">
        <f>35894</f>
        <v>35894</v>
      </c>
      <c r="E33" s="12">
        <f>3320</f>
        <v>3320</v>
      </c>
      <c r="F33" s="11">
        <f>E33/D33*100</f>
        <v>9.2494567337159417</v>
      </c>
    </row>
    <row r="34" spans="1:6" s="37" customFormat="1" ht="42.75" x14ac:dyDescent="0.2">
      <c r="A34" s="30">
        <v>21</v>
      </c>
      <c r="B34" s="34">
        <v>37</v>
      </c>
      <c r="C34" s="39" t="s">
        <v>6</v>
      </c>
      <c r="D34" s="12">
        <v>1988</v>
      </c>
      <c r="E34" s="12">
        <v>1807</v>
      </c>
      <c r="F34" s="11">
        <f t="shared" si="1"/>
        <v>90.895372233400408</v>
      </c>
    </row>
    <row r="35" spans="1:6" s="37" customFormat="1" ht="102" customHeight="1" x14ac:dyDescent="0.2">
      <c r="A35" s="30">
        <v>22</v>
      </c>
      <c r="B35" s="34">
        <v>38</v>
      </c>
      <c r="C35" s="39" t="s">
        <v>36</v>
      </c>
      <c r="D35" s="10">
        <v>22</v>
      </c>
      <c r="E35" s="26">
        <f>11*100/174</f>
        <v>6.3218390804597702</v>
      </c>
      <c r="F35" s="11">
        <v>0</v>
      </c>
    </row>
    <row r="36" spans="1:6" s="37" customFormat="1" ht="28.5" x14ac:dyDescent="0.2">
      <c r="A36" s="30">
        <v>23</v>
      </c>
      <c r="B36" s="34">
        <v>40</v>
      </c>
      <c r="C36" s="39" t="s">
        <v>34</v>
      </c>
      <c r="D36" s="10">
        <v>18</v>
      </c>
      <c r="E36" s="26">
        <v>0</v>
      </c>
      <c r="F36" s="36">
        <f>E36/D36</f>
        <v>0</v>
      </c>
    </row>
    <row r="37" spans="1:6" s="37" customFormat="1" ht="85.5" x14ac:dyDescent="0.2">
      <c r="A37" s="30">
        <v>24</v>
      </c>
      <c r="B37" s="34">
        <v>44</v>
      </c>
      <c r="C37" s="39" t="s">
        <v>35</v>
      </c>
      <c r="D37" s="10" t="s">
        <v>38</v>
      </c>
      <c r="E37" s="26">
        <v>0</v>
      </c>
      <c r="F37" s="36">
        <v>0</v>
      </c>
    </row>
    <row r="38" spans="1:6" x14ac:dyDescent="0.2">
      <c r="B38" s="14"/>
      <c r="C38" s="15"/>
      <c r="D38" s="16"/>
      <c r="E38" s="16"/>
      <c r="F38" s="16"/>
    </row>
    <row r="39" spans="1:6" x14ac:dyDescent="0.2">
      <c r="B39" s="14"/>
      <c r="C39" s="15"/>
      <c r="D39" s="16"/>
      <c r="E39" s="16"/>
      <c r="F39" s="16"/>
    </row>
    <row r="40" spans="1:6" ht="15" customHeight="1" x14ac:dyDescent="0.2">
      <c r="A40" s="17" t="s">
        <v>15</v>
      </c>
      <c r="B40" s="15"/>
      <c r="D40" s="9" t="s">
        <v>16</v>
      </c>
      <c r="E40" s="25"/>
      <c r="F40" s="16"/>
    </row>
    <row r="41" spans="1:6" x14ac:dyDescent="0.2">
      <c r="A41" s="14"/>
      <c r="B41" s="15"/>
      <c r="C41" s="16" t="s">
        <v>14</v>
      </c>
      <c r="E41" s="16"/>
      <c r="F41" s="16"/>
    </row>
    <row r="42" spans="1:6" x14ac:dyDescent="0.2">
      <c r="A42" s="14"/>
      <c r="B42" s="15"/>
      <c r="C42" s="16"/>
      <c r="D42" s="16"/>
      <c r="E42" s="16"/>
      <c r="F42" s="16"/>
    </row>
    <row r="43" spans="1:6" x14ac:dyDescent="0.2">
      <c r="A43" s="17" t="s">
        <v>39</v>
      </c>
      <c r="B43" s="15"/>
      <c r="C43" s="16"/>
      <c r="D43" s="16"/>
      <c r="E43" s="16"/>
      <c r="F43" s="16"/>
    </row>
    <row r="44" spans="1:6" ht="15.75" x14ac:dyDescent="0.25">
      <c r="B44" s="18"/>
      <c r="C44" s="19"/>
      <c r="D44" s="20"/>
      <c r="E44" s="20"/>
      <c r="F44" s="20"/>
    </row>
    <row r="45" spans="1:6" ht="15.75" x14ac:dyDescent="0.25">
      <c r="B45" s="18"/>
      <c r="C45" s="19"/>
      <c r="D45" s="20"/>
      <c r="E45" s="20"/>
      <c r="F45" s="20"/>
    </row>
    <row r="46" spans="1:6" ht="15.75" x14ac:dyDescent="0.25">
      <c r="B46" s="18"/>
      <c r="C46" s="19"/>
      <c r="D46" s="20"/>
      <c r="E46" s="20"/>
      <c r="F46" s="20"/>
    </row>
    <row r="47" spans="1:6" ht="15.75" x14ac:dyDescent="0.25">
      <c r="B47" s="18"/>
      <c r="C47" s="19"/>
      <c r="D47" s="20"/>
      <c r="E47" s="20"/>
      <c r="F47" s="20"/>
    </row>
    <row r="48" spans="1:6" ht="15.75" x14ac:dyDescent="0.25">
      <c r="B48" s="18"/>
      <c r="C48" s="19"/>
      <c r="D48" s="20"/>
      <c r="E48" s="20"/>
      <c r="F48" s="20"/>
    </row>
    <row r="49" spans="2:6" ht="15.75" x14ac:dyDescent="0.25">
      <c r="B49" s="18"/>
      <c r="C49" s="19"/>
      <c r="D49" s="20"/>
      <c r="E49" s="20"/>
      <c r="F49" s="20"/>
    </row>
    <row r="50" spans="2:6" ht="15.75" x14ac:dyDescent="0.25">
      <c r="B50" s="18"/>
      <c r="C50" s="19"/>
      <c r="D50" s="20"/>
      <c r="E50" s="20"/>
      <c r="F50" s="20"/>
    </row>
    <row r="51" spans="2:6" ht="15.75" x14ac:dyDescent="0.25">
      <c r="B51" s="18"/>
      <c r="C51" s="19"/>
      <c r="D51" s="20"/>
      <c r="E51" s="20"/>
      <c r="F51" s="20"/>
    </row>
    <row r="52" spans="2:6" ht="15.75" x14ac:dyDescent="0.25">
      <c r="B52" s="18"/>
      <c r="C52" s="19"/>
      <c r="D52" s="20"/>
      <c r="E52" s="20"/>
      <c r="F52" s="20"/>
    </row>
    <row r="53" spans="2:6" ht="15.75" x14ac:dyDescent="0.25">
      <c r="B53" s="18"/>
      <c r="C53" s="19"/>
      <c r="D53" s="20"/>
      <c r="E53" s="20"/>
      <c r="F53" s="20"/>
    </row>
    <row r="54" spans="2:6" ht="15.75" x14ac:dyDescent="0.25">
      <c r="B54" s="18"/>
      <c r="C54" s="19"/>
      <c r="D54" s="20"/>
      <c r="E54" s="20"/>
      <c r="F54" s="20"/>
    </row>
    <row r="55" spans="2:6" ht="15.75" x14ac:dyDescent="0.25">
      <c r="B55" s="18"/>
      <c r="C55" s="19"/>
      <c r="D55" s="20"/>
      <c r="E55" s="20"/>
      <c r="F55" s="20"/>
    </row>
    <row r="56" spans="2:6" ht="15.75" x14ac:dyDescent="0.25">
      <c r="B56" s="18"/>
      <c r="C56" s="19"/>
      <c r="D56" s="20"/>
      <c r="E56" s="20"/>
      <c r="F56" s="20"/>
    </row>
    <row r="57" spans="2:6" ht="15.75" x14ac:dyDescent="0.25">
      <c r="B57" s="18"/>
      <c r="C57" s="19"/>
      <c r="D57" s="20"/>
      <c r="E57" s="20"/>
      <c r="F57" s="20"/>
    </row>
    <row r="58" spans="2:6" ht="15.75" x14ac:dyDescent="0.25">
      <c r="B58" s="18"/>
      <c r="C58" s="19"/>
      <c r="D58" s="20"/>
      <c r="E58" s="20"/>
      <c r="F58" s="20"/>
    </row>
    <row r="59" spans="2:6" ht="15.75" x14ac:dyDescent="0.25">
      <c r="B59" s="18"/>
      <c r="C59" s="19"/>
      <c r="D59" s="20"/>
      <c r="E59" s="20"/>
      <c r="F59" s="20"/>
    </row>
    <row r="60" spans="2:6" ht="15.75" x14ac:dyDescent="0.25">
      <c r="B60" s="18"/>
      <c r="C60" s="19"/>
      <c r="D60" s="20"/>
      <c r="E60" s="20"/>
      <c r="F60" s="20"/>
    </row>
    <row r="61" spans="2:6" ht="15.75" x14ac:dyDescent="0.25">
      <c r="B61" s="18"/>
      <c r="C61" s="19"/>
      <c r="D61" s="20"/>
      <c r="E61" s="20"/>
      <c r="F61" s="20"/>
    </row>
    <row r="62" spans="2:6" ht="15.75" x14ac:dyDescent="0.25">
      <c r="B62" s="18"/>
      <c r="C62" s="19"/>
      <c r="D62" s="20"/>
      <c r="E62" s="20"/>
      <c r="F62" s="20"/>
    </row>
    <row r="63" spans="2:6" ht="15.75" x14ac:dyDescent="0.25">
      <c r="B63" s="18"/>
      <c r="C63" s="19"/>
      <c r="D63" s="20"/>
      <c r="E63" s="20"/>
      <c r="F63" s="20"/>
    </row>
    <row r="64" spans="2:6" ht="15.75" x14ac:dyDescent="0.25">
      <c r="B64" s="18"/>
      <c r="C64" s="19"/>
      <c r="D64" s="20"/>
      <c r="E64" s="20"/>
      <c r="F64" s="20"/>
    </row>
    <row r="65" spans="2:6" ht="15.75" x14ac:dyDescent="0.25">
      <c r="B65" s="18"/>
      <c r="C65" s="19"/>
      <c r="D65" s="20"/>
      <c r="E65" s="20"/>
      <c r="F65" s="20"/>
    </row>
    <row r="66" spans="2:6" ht="15.75" x14ac:dyDescent="0.25">
      <c r="B66" s="18"/>
      <c r="C66" s="19"/>
      <c r="D66" s="20"/>
      <c r="E66" s="20"/>
      <c r="F66" s="20"/>
    </row>
    <row r="67" spans="2:6" ht="15.75" x14ac:dyDescent="0.25">
      <c r="B67" s="18"/>
      <c r="C67" s="19"/>
      <c r="D67" s="20"/>
      <c r="E67" s="20"/>
      <c r="F67" s="20"/>
    </row>
    <row r="68" spans="2:6" ht="15.75" x14ac:dyDescent="0.25">
      <c r="B68" s="18"/>
      <c r="C68" s="19"/>
      <c r="D68" s="20"/>
      <c r="E68" s="20"/>
      <c r="F68" s="20"/>
    </row>
    <row r="69" spans="2:6" ht="15.75" x14ac:dyDescent="0.25">
      <c r="B69" s="18"/>
      <c r="C69" s="19"/>
      <c r="D69" s="20"/>
      <c r="E69" s="20"/>
      <c r="F69" s="20"/>
    </row>
    <row r="70" spans="2:6" ht="15.75" x14ac:dyDescent="0.25">
      <c r="B70" s="18"/>
      <c r="C70" s="19"/>
      <c r="D70" s="20"/>
      <c r="E70" s="20"/>
      <c r="F70" s="20"/>
    </row>
    <row r="71" spans="2:6" ht="15.75" x14ac:dyDescent="0.25">
      <c r="B71" s="18"/>
      <c r="C71" s="19"/>
      <c r="D71" s="20"/>
      <c r="E71" s="20"/>
      <c r="F71" s="20"/>
    </row>
    <row r="72" spans="2:6" ht="15.75" x14ac:dyDescent="0.25">
      <c r="B72" s="18"/>
      <c r="C72" s="19"/>
      <c r="D72" s="20"/>
      <c r="E72" s="20"/>
      <c r="F72" s="20"/>
    </row>
    <row r="73" spans="2:6" ht="15.75" x14ac:dyDescent="0.25">
      <c r="B73" s="18"/>
      <c r="C73" s="19"/>
      <c r="D73" s="20"/>
      <c r="E73" s="20"/>
      <c r="F73" s="20"/>
    </row>
    <row r="74" spans="2:6" ht="15.75" x14ac:dyDescent="0.25">
      <c r="B74" s="18"/>
      <c r="C74" s="19"/>
      <c r="D74" s="20"/>
      <c r="E74" s="20"/>
      <c r="F74" s="20"/>
    </row>
    <row r="75" spans="2:6" ht="15.75" x14ac:dyDescent="0.25">
      <c r="B75" s="18"/>
      <c r="C75" s="19"/>
      <c r="D75" s="20"/>
      <c r="E75" s="20"/>
      <c r="F75" s="20"/>
    </row>
    <row r="76" spans="2:6" ht="15.75" x14ac:dyDescent="0.25">
      <c r="B76" s="18"/>
      <c r="C76" s="19"/>
      <c r="D76" s="20"/>
      <c r="E76" s="20"/>
      <c r="F76" s="20"/>
    </row>
    <row r="77" spans="2:6" ht="15.75" x14ac:dyDescent="0.25">
      <c r="B77" s="18"/>
      <c r="C77" s="19"/>
      <c r="D77" s="20"/>
      <c r="E77" s="20"/>
      <c r="F77" s="20"/>
    </row>
    <row r="78" spans="2:6" ht="15.75" x14ac:dyDescent="0.25">
      <c r="B78" s="18"/>
      <c r="C78" s="19"/>
      <c r="D78" s="20"/>
      <c r="E78" s="20"/>
      <c r="F78" s="20"/>
    </row>
    <row r="79" spans="2:6" ht="15.75" x14ac:dyDescent="0.25">
      <c r="B79" s="18"/>
      <c r="C79" s="19"/>
      <c r="D79" s="20"/>
      <c r="E79" s="20"/>
      <c r="F79" s="20"/>
    </row>
    <row r="80" spans="2:6" ht="15.75" x14ac:dyDescent="0.25">
      <c r="B80" s="18"/>
      <c r="C80" s="19"/>
      <c r="D80" s="20"/>
      <c r="E80" s="20"/>
      <c r="F80" s="20"/>
    </row>
    <row r="81" spans="2:6" ht="15.75" x14ac:dyDescent="0.25">
      <c r="B81" s="18"/>
      <c r="C81" s="19"/>
      <c r="D81" s="20"/>
      <c r="E81" s="20"/>
      <c r="F81" s="20"/>
    </row>
    <row r="82" spans="2:6" ht="15.75" x14ac:dyDescent="0.25">
      <c r="B82" s="18"/>
      <c r="C82" s="19"/>
      <c r="D82" s="20"/>
      <c r="E82" s="20"/>
      <c r="F82" s="20"/>
    </row>
    <row r="83" spans="2:6" ht="15.75" x14ac:dyDescent="0.25">
      <c r="B83" s="18"/>
      <c r="C83" s="19"/>
      <c r="D83" s="20"/>
      <c r="E83" s="20"/>
      <c r="F83" s="20"/>
    </row>
    <row r="84" spans="2:6" ht="15.75" x14ac:dyDescent="0.25">
      <c r="B84" s="18"/>
      <c r="C84" s="19"/>
      <c r="D84" s="20"/>
      <c r="E84" s="20"/>
      <c r="F84" s="20"/>
    </row>
    <row r="85" spans="2:6" ht="15.75" x14ac:dyDescent="0.25">
      <c r="B85" s="18"/>
      <c r="C85" s="19"/>
      <c r="D85" s="20"/>
      <c r="E85" s="20"/>
      <c r="F85" s="20"/>
    </row>
    <row r="86" spans="2:6" ht="15.75" x14ac:dyDescent="0.25">
      <c r="B86" s="18"/>
      <c r="C86" s="19"/>
      <c r="D86" s="20"/>
      <c r="E86" s="20"/>
      <c r="F86" s="20"/>
    </row>
    <row r="87" spans="2:6" ht="15.75" x14ac:dyDescent="0.25">
      <c r="B87" s="18"/>
      <c r="C87" s="19"/>
      <c r="D87" s="20"/>
      <c r="E87" s="20"/>
      <c r="F87" s="20"/>
    </row>
    <row r="88" spans="2:6" ht="15.75" x14ac:dyDescent="0.25">
      <c r="B88" s="18"/>
      <c r="C88" s="19"/>
      <c r="D88" s="20"/>
      <c r="E88" s="20"/>
      <c r="F88" s="20"/>
    </row>
    <row r="89" spans="2:6" ht="15.75" x14ac:dyDescent="0.25">
      <c r="B89" s="18"/>
      <c r="C89" s="19"/>
      <c r="D89" s="20"/>
      <c r="E89" s="20"/>
      <c r="F89" s="20"/>
    </row>
    <row r="90" spans="2:6" ht="15.75" x14ac:dyDescent="0.25">
      <c r="B90" s="18"/>
      <c r="C90" s="19"/>
      <c r="D90" s="20"/>
      <c r="E90" s="20"/>
      <c r="F90" s="20"/>
    </row>
    <row r="91" spans="2:6" ht="15.75" x14ac:dyDescent="0.25">
      <c r="B91" s="18"/>
      <c r="C91" s="19"/>
      <c r="D91" s="20"/>
      <c r="E91" s="20"/>
      <c r="F91" s="20"/>
    </row>
    <row r="92" spans="2:6" ht="15.75" x14ac:dyDescent="0.25">
      <c r="B92" s="18"/>
      <c r="C92" s="19"/>
      <c r="D92" s="20"/>
      <c r="E92" s="20"/>
      <c r="F92" s="20"/>
    </row>
    <row r="93" spans="2:6" ht="15.75" x14ac:dyDescent="0.25">
      <c r="B93" s="18"/>
      <c r="C93" s="19"/>
      <c r="D93" s="20"/>
      <c r="E93" s="20"/>
      <c r="F93" s="20"/>
    </row>
    <row r="94" spans="2:6" ht="15.75" x14ac:dyDescent="0.25">
      <c r="B94" s="18"/>
      <c r="C94" s="19"/>
      <c r="D94" s="20"/>
      <c r="E94" s="20"/>
      <c r="F94" s="20"/>
    </row>
    <row r="95" spans="2:6" ht="15.75" x14ac:dyDescent="0.25">
      <c r="B95" s="18"/>
      <c r="C95" s="19"/>
      <c r="D95" s="20"/>
      <c r="E95" s="20"/>
      <c r="F95" s="20"/>
    </row>
    <row r="96" spans="2:6" ht="15.75" x14ac:dyDescent="0.25">
      <c r="B96" s="18"/>
      <c r="C96" s="19"/>
      <c r="D96" s="20"/>
      <c r="E96" s="20"/>
      <c r="F96" s="20"/>
    </row>
    <row r="97" spans="2:6" ht="15.75" x14ac:dyDescent="0.25">
      <c r="B97" s="18"/>
      <c r="C97" s="19"/>
      <c r="D97" s="20"/>
      <c r="E97" s="20"/>
      <c r="F97" s="20"/>
    </row>
    <row r="98" spans="2:6" ht="15.75" x14ac:dyDescent="0.25">
      <c r="B98" s="18"/>
      <c r="C98" s="19"/>
      <c r="D98" s="20"/>
      <c r="E98" s="20"/>
      <c r="F98" s="20"/>
    </row>
    <row r="99" spans="2:6" ht="15.75" x14ac:dyDescent="0.25">
      <c r="B99" s="18"/>
      <c r="C99" s="19"/>
      <c r="D99" s="20"/>
      <c r="E99" s="20"/>
      <c r="F99" s="20"/>
    </row>
    <row r="100" spans="2:6" ht="15.75" x14ac:dyDescent="0.25">
      <c r="B100" s="18"/>
      <c r="C100" s="19"/>
      <c r="D100" s="20"/>
      <c r="E100" s="20"/>
      <c r="F100" s="20"/>
    </row>
    <row r="101" spans="2:6" ht="15.75" x14ac:dyDescent="0.25">
      <c r="B101" s="18"/>
      <c r="C101" s="19"/>
      <c r="D101" s="20"/>
      <c r="E101" s="20"/>
      <c r="F101" s="20"/>
    </row>
    <row r="102" spans="2:6" ht="15.75" x14ac:dyDescent="0.25">
      <c r="B102" s="18"/>
      <c r="C102" s="19"/>
      <c r="D102" s="20"/>
      <c r="E102" s="20"/>
      <c r="F102" s="20"/>
    </row>
    <row r="103" spans="2:6" ht="15.75" x14ac:dyDescent="0.25">
      <c r="B103" s="18"/>
      <c r="C103" s="19"/>
      <c r="D103" s="20"/>
      <c r="E103" s="20"/>
      <c r="F103" s="20"/>
    </row>
    <row r="104" spans="2:6" ht="15.75" x14ac:dyDescent="0.25">
      <c r="B104" s="18"/>
      <c r="C104" s="19"/>
      <c r="D104" s="20"/>
      <c r="E104" s="20"/>
      <c r="F104" s="20"/>
    </row>
    <row r="105" spans="2:6" ht="15.75" x14ac:dyDescent="0.25">
      <c r="B105" s="18"/>
      <c r="C105" s="19"/>
      <c r="D105" s="20"/>
      <c r="E105" s="20"/>
      <c r="F105" s="20"/>
    </row>
    <row r="106" spans="2:6" ht="15.75" x14ac:dyDescent="0.25">
      <c r="B106" s="18"/>
      <c r="C106" s="19"/>
      <c r="D106" s="20"/>
      <c r="E106" s="20"/>
      <c r="F106" s="20"/>
    </row>
    <row r="107" spans="2:6" ht="15.75" x14ac:dyDescent="0.25">
      <c r="B107" s="18"/>
      <c r="C107" s="19"/>
      <c r="D107" s="20"/>
      <c r="E107" s="20"/>
      <c r="F107" s="20"/>
    </row>
    <row r="108" spans="2:6" ht="15.75" x14ac:dyDescent="0.25">
      <c r="B108" s="18"/>
      <c r="C108" s="19"/>
      <c r="D108" s="20"/>
      <c r="E108" s="20"/>
      <c r="F108" s="20"/>
    </row>
    <row r="109" spans="2:6" ht="15.75" x14ac:dyDescent="0.25">
      <c r="B109" s="18"/>
      <c r="C109" s="19"/>
      <c r="D109" s="20"/>
      <c r="E109" s="20"/>
      <c r="F109" s="20"/>
    </row>
    <row r="110" spans="2:6" ht="15.75" x14ac:dyDescent="0.25">
      <c r="B110" s="18"/>
      <c r="C110" s="19"/>
      <c r="D110" s="20"/>
      <c r="E110" s="20"/>
      <c r="F110" s="20"/>
    </row>
    <row r="111" spans="2:6" ht="15.75" x14ac:dyDescent="0.25">
      <c r="B111" s="18"/>
      <c r="C111" s="19"/>
      <c r="D111" s="20"/>
      <c r="E111" s="20"/>
      <c r="F111" s="20"/>
    </row>
    <row r="112" spans="2:6" ht="15.75" x14ac:dyDescent="0.25">
      <c r="B112" s="18"/>
      <c r="C112" s="19"/>
      <c r="D112" s="20"/>
      <c r="E112" s="20"/>
      <c r="F112" s="20"/>
    </row>
    <row r="113" spans="2:6" ht="15.75" x14ac:dyDescent="0.25">
      <c r="B113" s="18"/>
      <c r="C113" s="19"/>
      <c r="D113" s="20"/>
      <c r="E113" s="20"/>
      <c r="F113" s="20"/>
    </row>
    <row r="114" spans="2:6" ht="15.75" x14ac:dyDescent="0.25">
      <c r="B114" s="18"/>
      <c r="C114" s="19"/>
      <c r="D114" s="20"/>
      <c r="E114" s="20"/>
      <c r="F114" s="20"/>
    </row>
    <row r="115" spans="2:6" ht="15.75" x14ac:dyDescent="0.25">
      <c r="B115" s="18"/>
      <c r="C115" s="19"/>
      <c r="D115" s="20"/>
      <c r="E115" s="20"/>
      <c r="F115" s="20"/>
    </row>
    <row r="116" spans="2:6" ht="15.75" x14ac:dyDescent="0.25">
      <c r="B116" s="18"/>
      <c r="C116" s="19"/>
      <c r="D116" s="20"/>
      <c r="E116" s="20"/>
      <c r="F116" s="20"/>
    </row>
    <row r="117" spans="2:6" ht="15.75" x14ac:dyDescent="0.25">
      <c r="B117" s="18"/>
      <c r="C117" s="19"/>
      <c r="D117" s="20"/>
      <c r="E117" s="20"/>
      <c r="F117" s="20"/>
    </row>
    <row r="118" spans="2:6" ht="15.75" x14ac:dyDescent="0.25">
      <c r="B118" s="18"/>
      <c r="C118" s="19"/>
      <c r="D118" s="20"/>
      <c r="E118" s="20"/>
      <c r="F118" s="20"/>
    </row>
    <row r="119" spans="2:6" ht="15.75" x14ac:dyDescent="0.25">
      <c r="B119" s="18"/>
      <c r="C119" s="19"/>
      <c r="D119" s="20"/>
      <c r="E119" s="20"/>
      <c r="F119" s="20"/>
    </row>
    <row r="120" spans="2:6" ht="15.75" x14ac:dyDescent="0.25">
      <c r="B120" s="18"/>
      <c r="C120" s="19"/>
      <c r="D120" s="20"/>
      <c r="E120" s="20"/>
      <c r="F120" s="20"/>
    </row>
    <row r="121" spans="2:6" ht="15.75" x14ac:dyDescent="0.25">
      <c r="B121" s="18"/>
      <c r="C121" s="19"/>
      <c r="D121" s="20"/>
      <c r="E121" s="20"/>
      <c r="F121" s="20"/>
    </row>
    <row r="122" spans="2:6" ht="15.75" x14ac:dyDescent="0.25">
      <c r="B122" s="18"/>
      <c r="C122" s="19"/>
      <c r="D122" s="20"/>
      <c r="E122" s="20"/>
      <c r="F122" s="20"/>
    </row>
    <row r="123" spans="2:6" ht="15.75" x14ac:dyDescent="0.25">
      <c r="B123" s="18"/>
      <c r="C123" s="19"/>
      <c r="D123" s="20"/>
      <c r="E123" s="20"/>
      <c r="F123" s="20"/>
    </row>
    <row r="124" spans="2:6" ht="15.75" x14ac:dyDescent="0.25">
      <c r="B124" s="18"/>
      <c r="C124" s="19"/>
      <c r="D124" s="20"/>
      <c r="E124" s="20"/>
      <c r="F124" s="20"/>
    </row>
    <row r="125" spans="2:6" ht="15.75" x14ac:dyDescent="0.25">
      <c r="B125" s="18"/>
      <c r="C125" s="19"/>
      <c r="D125" s="20"/>
      <c r="E125" s="20"/>
      <c r="F125" s="20"/>
    </row>
    <row r="126" spans="2:6" ht="15.75" x14ac:dyDescent="0.25">
      <c r="B126" s="18"/>
      <c r="C126" s="19"/>
      <c r="D126" s="20"/>
      <c r="E126" s="20"/>
      <c r="F126" s="20"/>
    </row>
    <row r="127" spans="2:6" ht="15.75" x14ac:dyDescent="0.25">
      <c r="B127" s="18"/>
      <c r="C127" s="19"/>
      <c r="D127" s="20"/>
      <c r="E127" s="20"/>
      <c r="F127" s="20"/>
    </row>
    <row r="128" spans="2:6" ht="15.75" x14ac:dyDescent="0.25">
      <c r="B128" s="18"/>
      <c r="C128" s="19"/>
      <c r="D128" s="20"/>
      <c r="E128" s="20"/>
      <c r="F128" s="20"/>
    </row>
    <row r="129" spans="2:6" ht="15.75" x14ac:dyDescent="0.25">
      <c r="B129" s="18"/>
      <c r="C129" s="19"/>
      <c r="D129" s="20"/>
      <c r="E129" s="20"/>
      <c r="F129" s="20"/>
    </row>
    <row r="130" spans="2:6" ht="15.75" x14ac:dyDescent="0.25">
      <c r="B130" s="18"/>
      <c r="C130" s="19"/>
      <c r="D130" s="20"/>
      <c r="E130" s="20"/>
      <c r="F130" s="20"/>
    </row>
    <row r="131" spans="2:6" ht="15.75" x14ac:dyDescent="0.25">
      <c r="B131" s="18"/>
      <c r="C131" s="19"/>
      <c r="D131" s="20"/>
      <c r="E131" s="20"/>
      <c r="F131" s="20"/>
    </row>
    <row r="132" spans="2:6" ht="15.75" x14ac:dyDescent="0.25">
      <c r="B132" s="18"/>
      <c r="C132" s="19"/>
      <c r="D132" s="20"/>
      <c r="E132" s="20"/>
      <c r="F132" s="20"/>
    </row>
    <row r="133" spans="2:6" ht="15.75" x14ac:dyDescent="0.25">
      <c r="B133" s="18"/>
      <c r="C133" s="19"/>
      <c r="D133" s="20"/>
      <c r="E133" s="20"/>
      <c r="F133" s="20"/>
    </row>
    <row r="134" spans="2:6" ht="15.75" x14ac:dyDescent="0.25">
      <c r="B134" s="18"/>
      <c r="C134" s="19"/>
      <c r="D134" s="20"/>
      <c r="E134" s="20"/>
      <c r="F134" s="20"/>
    </row>
    <row r="135" spans="2:6" ht="15.75" x14ac:dyDescent="0.25">
      <c r="B135" s="18"/>
      <c r="C135" s="19"/>
      <c r="D135" s="20"/>
      <c r="E135" s="20"/>
      <c r="F135" s="20"/>
    </row>
    <row r="136" spans="2:6" ht="15.75" x14ac:dyDescent="0.25">
      <c r="B136" s="18"/>
      <c r="C136" s="19"/>
      <c r="D136" s="20"/>
      <c r="E136" s="20"/>
      <c r="F136" s="20"/>
    </row>
    <row r="137" spans="2:6" ht="15.75" x14ac:dyDescent="0.25">
      <c r="B137" s="18"/>
      <c r="C137" s="19"/>
      <c r="D137" s="20"/>
      <c r="E137" s="20"/>
      <c r="F137" s="20"/>
    </row>
    <row r="138" spans="2:6" ht="15.75" x14ac:dyDescent="0.25">
      <c r="B138" s="18"/>
      <c r="C138" s="19"/>
      <c r="D138" s="20"/>
      <c r="E138" s="20"/>
      <c r="F138" s="20"/>
    </row>
    <row r="139" spans="2:6" ht="15.75" x14ac:dyDescent="0.25">
      <c r="B139" s="18"/>
      <c r="C139" s="19"/>
      <c r="D139" s="20"/>
      <c r="E139" s="20"/>
      <c r="F139" s="20"/>
    </row>
    <row r="140" spans="2:6" ht="15.75" x14ac:dyDescent="0.25">
      <c r="B140" s="18"/>
      <c r="C140" s="19"/>
      <c r="D140" s="20"/>
      <c r="E140" s="20"/>
      <c r="F140" s="20"/>
    </row>
    <row r="141" spans="2:6" ht="15.75" x14ac:dyDescent="0.25">
      <c r="B141" s="18"/>
      <c r="C141" s="19"/>
      <c r="D141" s="20"/>
      <c r="E141" s="20"/>
      <c r="F141" s="20"/>
    </row>
    <row r="142" spans="2:6" ht="15.75" x14ac:dyDescent="0.25">
      <c r="B142" s="18"/>
      <c r="C142" s="19"/>
      <c r="D142" s="20"/>
      <c r="E142" s="20"/>
      <c r="F142" s="20"/>
    </row>
    <row r="143" spans="2:6" ht="15.75" x14ac:dyDescent="0.25">
      <c r="B143" s="18"/>
      <c r="C143" s="19"/>
      <c r="D143" s="20"/>
      <c r="E143" s="20"/>
      <c r="F143" s="20"/>
    </row>
    <row r="144" spans="2:6" ht="15.75" x14ac:dyDescent="0.25">
      <c r="B144" s="18"/>
      <c r="C144" s="19"/>
      <c r="D144" s="20"/>
      <c r="E144" s="20"/>
      <c r="F144" s="20"/>
    </row>
    <row r="145" spans="2:6" ht="15.75" x14ac:dyDescent="0.25">
      <c r="B145" s="18"/>
      <c r="C145" s="19"/>
      <c r="D145" s="20"/>
      <c r="E145" s="20"/>
      <c r="F145" s="20"/>
    </row>
    <row r="146" spans="2:6" ht="15.75" x14ac:dyDescent="0.25">
      <c r="B146" s="18"/>
      <c r="C146" s="19"/>
      <c r="D146" s="20"/>
      <c r="E146" s="20"/>
      <c r="F146" s="20"/>
    </row>
  </sheetData>
  <mergeCells count="10">
    <mergeCell ref="A12:A13"/>
    <mergeCell ref="B6:F6"/>
    <mergeCell ref="B12:B13"/>
    <mergeCell ref="C12:C13"/>
    <mergeCell ref="D12:D13"/>
    <mergeCell ref="E12:E13"/>
    <mergeCell ref="F12:F13"/>
    <mergeCell ref="B9:F9"/>
    <mergeCell ref="B10:F10"/>
    <mergeCell ref="B7:F7"/>
  </mergeCells>
  <pageMargins left="0.59055118110236227" right="0.11811023622047245" top="0.39370078740157483" bottom="0.19685039370078741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Результат деятельности</vt:lpstr>
      <vt:lpstr>'Результат деятельности'!Заголовки_для_печати</vt:lpstr>
      <vt:lpstr>'Результат деятельности'!Область_печати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2021-08-25T08:17:50Z</dcterms:modified>
</cp:coreProperties>
</file>